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jan1217\Desktop\"/>
    </mc:Choice>
  </mc:AlternateContent>
  <xr:revisionPtr revIDLastSave="0" documentId="8_{B190CFF5-76F0-4ACD-A098-1F501A02A775}" xr6:coauthVersionLast="47" xr6:coauthVersionMax="47" xr10:uidLastSave="{00000000-0000-0000-0000-000000000000}"/>
  <bookViews>
    <workbookView xWindow="-120" yWindow="-120" windowWidth="29040" windowHeight="17640" xr2:uid="{4A745FFB-754F-414C-8761-3BC839FF4157}"/>
  </bookViews>
  <sheets>
    <sheet name="Räkna ut tandvårdskostnad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31" i="3" l="1"/>
  <c r="C30" i="3"/>
  <c r="C27" i="3"/>
  <c r="C13" i="3"/>
  <c r="C9" i="3"/>
  <c r="C10" i="3" s="1"/>
  <c r="C12" i="3"/>
  <c r="C32" i="3" l="1"/>
  <c r="C26" i="3"/>
  <c r="C28" i="3" s="1"/>
  <c r="C14" i="3"/>
  <c r="C16" i="3" s="1"/>
  <c r="C34" i="3" l="1"/>
  <c r="C35" i="3" s="1"/>
</calcChain>
</file>

<file path=xl/sharedStrings.xml><?xml version="1.0" encoding="utf-8"?>
<sst xmlns="http://schemas.openxmlformats.org/spreadsheetml/2006/main" count="43" uniqueCount="36">
  <si>
    <t>Räkna ut tandvårdskostnader</t>
  </si>
  <si>
    <t>Räkna ut kostnadsförslag</t>
  </si>
  <si>
    <t>Ingående karens</t>
  </si>
  <si>
    <t>Referenspris godkända behandlingar</t>
  </si>
  <si>
    <t>FTV pris</t>
  </si>
  <si>
    <t>Pris 50%</t>
  </si>
  <si>
    <t>Pris 15%</t>
  </si>
  <si>
    <t>Total pris</t>
  </si>
  <si>
    <t>Karensavdrag</t>
  </si>
  <si>
    <t>Mellanskillnad</t>
  </si>
  <si>
    <t>Totalt extra</t>
  </si>
  <si>
    <t>Totala patientavgiften</t>
  </si>
  <si>
    <t>Räkna ut faktura</t>
  </si>
  <si>
    <t>FTV-pris behandling JA</t>
  </si>
  <si>
    <t>Totalkostnad behandlingar INTE</t>
  </si>
  <si>
    <t>Totalkostnad behandlingar JA</t>
  </si>
  <si>
    <t>Pris faktura</t>
  </si>
  <si>
    <t>Nytt pris JA</t>
  </si>
  <si>
    <t>Avslag</t>
  </si>
  <si>
    <t>Guide att räkna ut kostnadsförslag</t>
  </si>
  <si>
    <t>1. Fyll i den ingående karensen. Karens är det belopp som personen redan debiterats eller betalat för tandvårdsbehandlingar inom de senaste 12 månaderna. Den ingående karensen ska finnas på kostnadsförslaget. Lägg in beloppet i den översta rutan till vänster.</t>
  </si>
  <si>
    <t>2. Räkna ihop summan av de behandlingar som ska beviljas och då räknar du ihop summan av referenspriset på de behandlingarna. Lägg in summan i den andra raden till vänster.</t>
  </si>
  <si>
    <t>4. All denna information räknas ut automatiskt och du behöver inte lägga in något på egen hand. Detta är mer för ren information kring hur mycket som går under varje rabattsteg.</t>
  </si>
  <si>
    <t>5. Här räknas karensavdraget med mera ut automatiskt och detta är endast för information. Du kan inte lägga in något här.</t>
  </si>
  <si>
    <t xml:space="preserve">6. Här får du reda på den nya patientavgiften. Alltså vad kostnaden för de behandlingar som ska beviljas enligt kostnadsförslaget blir. </t>
  </si>
  <si>
    <t>Guide att räkna ut patientfaktura</t>
  </si>
  <si>
    <t>1. Här fyller du i den ingående karensen. Alltså hur mycket som redan betalats ut de senaste 12 månaderna, detta kan du räkna ihop från ingående karens på kostnadsförslaget + de behandlingar som beviljats sedan dess</t>
  </si>
  <si>
    <t>2. Här fyller du i summan av de behandlingar vi ska bevilja enligt Folktandvårdens pris (FTV)</t>
  </si>
  <si>
    <t>3. Här fyller du i summan av de behandlingar vi inte ska bevilja (totala summan, alltså behandlingspriset)</t>
  </si>
  <si>
    <t xml:space="preserve">4. Här fyller du i summan av de behandlingar enligt referenspris som vi ska bevilja </t>
  </si>
  <si>
    <t>5. Fyll i totala beloppet på fakturan som ska betalas enligt avi</t>
  </si>
  <si>
    <t>6. All information i denna box räknas ut automatiskt och är endast för ren information. Du fyller inte i något här.</t>
  </si>
  <si>
    <t>7. All information i denna box räknas ut automatiskt och är endast för ren information. Du fyller inte i något här.</t>
  </si>
  <si>
    <t>8. Här får du reda på det belopp vi ska bevilja av fakturan</t>
  </si>
  <si>
    <t>9. Här får du reda på hur mycket av fakturan som ska avslås</t>
  </si>
  <si>
    <t>3. Räkna ihop summan av de behandlingarna som ska beviljas och då räknar du ihop summan av Folktandvårdens pris (FTV). Lägg in summan i den tredje raden till vänster.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</si>
</sst>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r-41D]_-;\-* #,##0.00\ [$kr-41D]_-;_-* &quot;-&quot;??\ [$kr-41D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444444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sz val="11"/>
      <color rgb="FF4472C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center"/>
    </xf>
    <xf numFmtId="0" fontId="0" fillId="2" borderId="11" xfId="0" applyFill="1" applyBorder="1"/>
    <xf numFmtId="0" fontId="1" fillId="0" borderId="12" xfId="0" applyFont="1" applyBorder="1"/>
    <xf numFmtId="0" fontId="1" fillId="0" borderId="6" xfId="0" applyFont="1" applyBorder="1"/>
    <xf numFmtId="0" fontId="1" fillId="0" borderId="8" xfId="0" applyFont="1" applyBorder="1"/>
    <xf numFmtId="0" fontId="0" fillId="0" borderId="2" xfId="0" applyBorder="1"/>
    <xf numFmtId="164" fontId="2" fillId="0" borderId="3" xfId="0" applyNumberFormat="1" applyFont="1" applyBorder="1"/>
    <xf numFmtId="0" fontId="0" fillId="0" borderId="14" xfId="0" applyBorder="1"/>
    <xf numFmtId="164" fontId="2" fillId="0" borderId="15" xfId="0" applyNumberFormat="1" applyFont="1" applyBorder="1"/>
    <xf numFmtId="0" fontId="1" fillId="0" borderId="4" xfId="0" applyFont="1" applyBorder="1"/>
    <xf numFmtId="164" fontId="3" fillId="0" borderId="5" xfId="0" applyNumberFormat="1" applyFont="1" applyBorder="1"/>
    <xf numFmtId="0" fontId="4" fillId="0" borderId="10" xfId="0" applyFont="1" applyBorder="1"/>
    <xf numFmtId="164" fontId="3" fillId="0" borderId="11" xfId="0" applyNumberFormat="1" applyFont="1" applyBorder="1"/>
    <xf numFmtId="0" fontId="1" fillId="2" borderId="10" xfId="0" applyFont="1" applyFill="1" applyBorder="1" applyAlignment="1">
      <alignment horizontal="center"/>
    </xf>
    <xf numFmtId="0" fontId="1" fillId="0" borderId="2" xfId="0" applyFont="1" applyBorder="1"/>
    <xf numFmtId="164" fontId="5" fillId="0" borderId="5" xfId="0" applyNumberFormat="1" applyFont="1" applyBorder="1"/>
    <xf numFmtId="164" fontId="6" fillId="0" borderId="3" xfId="0" applyNumberFormat="1" applyFont="1" applyBorder="1"/>
    <xf numFmtId="0" fontId="1" fillId="0" borderId="0" xfId="0" applyFont="1" applyAlignment="1">
      <alignment horizontal="center"/>
    </xf>
    <xf numFmtId="49" fontId="1" fillId="0" borderId="0" xfId="0" applyNumberFormat="1" applyFont="1"/>
    <xf numFmtId="164" fontId="0" fillId="0" borderId="0" xfId="0" applyNumberFormat="1" applyAlignment="1">
      <alignment horizontal="center"/>
    </xf>
    <xf numFmtId="164" fontId="0" fillId="3" borderId="7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57150</xdr:rowOff>
    </xdr:from>
    <xdr:to>
      <xdr:col>3</xdr:col>
      <xdr:colOff>228600</xdr:colOff>
      <xdr:row>3</xdr:row>
      <xdr:rowOff>152400</xdr:rowOff>
    </xdr:to>
    <xdr:sp macro="" textlink="">
      <xdr:nvSpPr>
        <xdr:cNvPr id="2" name="Pil: vänster 1">
          <a:extLst>
            <a:ext uri="{FF2B5EF4-FFF2-40B4-BE49-F238E27FC236}">
              <a16:creationId xmlns:a16="http://schemas.microsoft.com/office/drawing/2014/main" id="{6991B02C-508C-4E18-955D-6F1DB2B7BB66}"/>
            </a:ext>
          </a:extLst>
        </xdr:cNvPr>
        <xdr:cNvSpPr/>
      </xdr:nvSpPr>
      <xdr:spPr>
        <a:xfrm>
          <a:off x="3790950" y="638175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76200</xdr:colOff>
      <xdr:row>4</xdr:row>
      <xdr:rowOff>38100</xdr:rowOff>
    </xdr:from>
    <xdr:to>
      <xdr:col>3</xdr:col>
      <xdr:colOff>228600</xdr:colOff>
      <xdr:row>4</xdr:row>
      <xdr:rowOff>133350</xdr:rowOff>
    </xdr:to>
    <xdr:sp macro="" textlink="">
      <xdr:nvSpPr>
        <xdr:cNvPr id="3" name="Pil: vänster 2">
          <a:extLst>
            <a:ext uri="{FF2B5EF4-FFF2-40B4-BE49-F238E27FC236}">
              <a16:creationId xmlns:a16="http://schemas.microsoft.com/office/drawing/2014/main" id="{B1C9E40B-38F2-4B81-98F5-0E81F99A52D6}"/>
            </a:ext>
          </a:extLst>
        </xdr:cNvPr>
        <xdr:cNvSpPr/>
      </xdr:nvSpPr>
      <xdr:spPr>
        <a:xfrm>
          <a:off x="3790950" y="809625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85725</xdr:colOff>
      <xdr:row>5</xdr:row>
      <xdr:rowOff>0</xdr:rowOff>
    </xdr:from>
    <xdr:to>
      <xdr:col>3</xdr:col>
      <xdr:colOff>238125</xdr:colOff>
      <xdr:row>5</xdr:row>
      <xdr:rowOff>95250</xdr:rowOff>
    </xdr:to>
    <xdr:sp macro="" textlink="">
      <xdr:nvSpPr>
        <xdr:cNvPr id="4" name="Pil: vänster 3">
          <a:extLst>
            <a:ext uri="{FF2B5EF4-FFF2-40B4-BE49-F238E27FC236}">
              <a16:creationId xmlns:a16="http://schemas.microsoft.com/office/drawing/2014/main" id="{3D9A8116-23F2-4EC1-B7E2-5B6D01647A21}"/>
            </a:ext>
          </a:extLst>
        </xdr:cNvPr>
        <xdr:cNvSpPr/>
      </xdr:nvSpPr>
      <xdr:spPr>
        <a:xfrm>
          <a:off x="3800475" y="962025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114300</xdr:colOff>
      <xdr:row>15</xdr:row>
      <xdr:rowOff>57150</xdr:rowOff>
    </xdr:from>
    <xdr:to>
      <xdr:col>3</xdr:col>
      <xdr:colOff>266700</xdr:colOff>
      <xdr:row>15</xdr:row>
      <xdr:rowOff>152400</xdr:rowOff>
    </xdr:to>
    <xdr:sp macro="" textlink="">
      <xdr:nvSpPr>
        <xdr:cNvPr id="5" name="Pil: vänster 4">
          <a:extLst>
            <a:ext uri="{FF2B5EF4-FFF2-40B4-BE49-F238E27FC236}">
              <a16:creationId xmlns:a16="http://schemas.microsoft.com/office/drawing/2014/main" id="{6A599D8D-F2B6-4AB1-889D-EC68C722FE04}"/>
            </a:ext>
          </a:extLst>
        </xdr:cNvPr>
        <xdr:cNvSpPr/>
      </xdr:nvSpPr>
      <xdr:spPr>
        <a:xfrm>
          <a:off x="3829050" y="2924175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95250</xdr:colOff>
      <xdr:row>19</xdr:row>
      <xdr:rowOff>28575</xdr:rowOff>
    </xdr:from>
    <xdr:to>
      <xdr:col>3</xdr:col>
      <xdr:colOff>247650</xdr:colOff>
      <xdr:row>19</xdr:row>
      <xdr:rowOff>123825</xdr:rowOff>
    </xdr:to>
    <xdr:sp macro="" textlink="">
      <xdr:nvSpPr>
        <xdr:cNvPr id="6" name="Pil: vänster 5">
          <a:extLst>
            <a:ext uri="{FF2B5EF4-FFF2-40B4-BE49-F238E27FC236}">
              <a16:creationId xmlns:a16="http://schemas.microsoft.com/office/drawing/2014/main" id="{7268E319-3337-43E9-BF54-B5065ECE1D12}"/>
            </a:ext>
          </a:extLst>
        </xdr:cNvPr>
        <xdr:cNvSpPr/>
      </xdr:nvSpPr>
      <xdr:spPr>
        <a:xfrm>
          <a:off x="3810000" y="3657600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85725</xdr:colOff>
      <xdr:row>20</xdr:row>
      <xdr:rowOff>38100</xdr:rowOff>
    </xdr:from>
    <xdr:to>
      <xdr:col>3</xdr:col>
      <xdr:colOff>238125</xdr:colOff>
      <xdr:row>20</xdr:row>
      <xdr:rowOff>133350</xdr:rowOff>
    </xdr:to>
    <xdr:sp macro="" textlink="">
      <xdr:nvSpPr>
        <xdr:cNvPr id="7" name="Pil: vänster 6">
          <a:extLst>
            <a:ext uri="{FF2B5EF4-FFF2-40B4-BE49-F238E27FC236}">
              <a16:creationId xmlns:a16="http://schemas.microsoft.com/office/drawing/2014/main" id="{FB49DE24-0557-482F-92B9-6234036949F0}"/>
            </a:ext>
          </a:extLst>
        </xdr:cNvPr>
        <xdr:cNvSpPr/>
      </xdr:nvSpPr>
      <xdr:spPr>
        <a:xfrm>
          <a:off x="3800475" y="3857625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85725</xdr:colOff>
      <xdr:row>21</xdr:row>
      <xdr:rowOff>28575</xdr:rowOff>
    </xdr:from>
    <xdr:to>
      <xdr:col>3</xdr:col>
      <xdr:colOff>238125</xdr:colOff>
      <xdr:row>21</xdr:row>
      <xdr:rowOff>123825</xdr:rowOff>
    </xdr:to>
    <xdr:sp macro="" textlink="">
      <xdr:nvSpPr>
        <xdr:cNvPr id="8" name="Pil: vänster 7">
          <a:extLst>
            <a:ext uri="{FF2B5EF4-FFF2-40B4-BE49-F238E27FC236}">
              <a16:creationId xmlns:a16="http://schemas.microsoft.com/office/drawing/2014/main" id="{BEC2501D-3F97-4DD5-A093-AD2495DFA76D}"/>
            </a:ext>
          </a:extLst>
        </xdr:cNvPr>
        <xdr:cNvSpPr/>
      </xdr:nvSpPr>
      <xdr:spPr>
        <a:xfrm>
          <a:off x="3800475" y="4038600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76200</xdr:colOff>
      <xdr:row>22</xdr:row>
      <xdr:rowOff>28575</xdr:rowOff>
    </xdr:from>
    <xdr:to>
      <xdr:col>3</xdr:col>
      <xdr:colOff>228600</xdr:colOff>
      <xdr:row>22</xdr:row>
      <xdr:rowOff>123825</xdr:rowOff>
    </xdr:to>
    <xdr:sp macro="" textlink="">
      <xdr:nvSpPr>
        <xdr:cNvPr id="9" name="Pil: vänster 8">
          <a:extLst>
            <a:ext uri="{FF2B5EF4-FFF2-40B4-BE49-F238E27FC236}">
              <a16:creationId xmlns:a16="http://schemas.microsoft.com/office/drawing/2014/main" id="{1C532769-2529-41E0-B85D-A2C1372C558E}"/>
            </a:ext>
          </a:extLst>
        </xdr:cNvPr>
        <xdr:cNvSpPr/>
      </xdr:nvSpPr>
      <xdr:spPr>
        <a:xfrm>
          <a:off x="3790950" y="4229100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85725</xdr:colOff>
      <xdr:row>23</xdr:row>
      <xdr:rowOff>47625</xdr:rowOff>
    </xdr:from>
    <xdr:to>
      <xdr:col>3</xdr:col>
      <xdr:colOff>238125</xdr:colOff>
      <xdr:row>23</xdr:row>
      <xdr:rowOff>142875</xdr:rowOff>
    </xdr:to>
    <xdr:sp macro="" textlink="">
      <xdr:nvSpPr>
        <xdr:cNvPr id="10" name="Pil: vänster 9">
          <a:extLst>
            <a:ext uri="{FF2B5EF4-FFF2-40B4-BE49-F238E27FC236}">
              <a16:creationId xmlns:a16="http://schemas.microsoft.com/office/drawing/2014/main" id="{4CEBCD59-313B-43A7-BDC0-77480D3F9877}"/>
            </a:ext>
          </a:extLst>
        </xdr:cNvPr>
        <xdr:cNvSpPr/>
      </xdr:nvSpPr>
      <xdr:spPr>
        <a:xfrm>
          <a:off x="3800475" y="4438650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66675</xdr:colOff>
      <xdr:row>33</xdr:row>
      <xdr:rowOff>47625</xdr:rowOff>
    </xdr:from>
    <xdr:to>
      <xdr:col>3</xdr:col>
      <xdr:colOff>219075</xdr:colOff>
      <xdr:row>33</xdr:row>
      <xdr:rowOff>142875</xdr:rowOff>
    </xdr:to>
    <xdr:sp macro="" textlink="">
      <xdr:nvSpPr>
        <xdr:cNvPr id="11" name="Pil: vänster 10">
          <a:extLst>
            <a:ext uri="{FF2B5EF4-FFF2-40B4-BE49-F238E27FC236}">
              <a16:creationId xmlns:a16="http://schemas.microsoft.com/office/drawing/2014/main" id="{CC2A68C6-CDFD-45AB-B157-293E5A64BDD6}"/>
            </a:ext>
          </a:extLst>
        </xdr:cNvPr>
        <xdr:cNvSpPr/>
      </xdr:nvSpPr>
      <xdr:spPr>
        <a:xfrm>
          <a:off x="3781425" y="6343650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76200</xdr:colOff>
      <xdr:row>34</xdr:row>
      <xdr:rowOff>19050</xdr:rowOff>
    </xdr:from>
    <xdr:to>
      <xdr:col>3</xdr:col>
      <xdr:colOff>228600</xdr:colOff>
      <xdr:row>34</xdr:row>
      <xdr:rowOff>114300</xdr:rowOff>
    </xdr:to>
    <xdr:sp macro="" textlink="">
      <xdr:nvSpPr>
        <xdr:cNvPr id="12" name="Pil: vänster 11">
          <a:extLst>
            <a:ext uri="{FF2B5EF4-FFF2-40B4-BE49-F238E27FC236}">
              <a16:creationId xmlns:a16="http://schemas.microsoft.com/office/drawing/2014/main" id="{1F0CF9DA-4E4C-4EBD-A5DE-E754335125C5}"/>
            </a:ext>
          </a:extLst>
        </xdr:cNvPr>
        <xdr:cNvSpPr/>
      </xdr:nvSpPr>
      <xdr:spPr>
        <a:xfrm>
          <a:off x="3790950" y="6505575"/>
          <a:ext cx="152400" cy="95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A6C97-DD9D-4368-A43A-46033E48591C}">
  <dimension ref="A1:S35"/>
  <sheetViews>
    <sheetView showGridLines="0" tabSelected="1" zoomScale="110" zoomScaleNormal="110" workbookViewId="0">
      <selection activeCell="D10" sqref="D10"/>
    </sheetView>
  </sheetViews>
  <sheetFormatPr defaultRowHeight="15" x14ac:dyDescent="0.25"/>
  <cols>
    <col min="2" max="2" width="33.5703125" bestFit="1" customWidth="1"/>
    <col min="3" max="3" width="13" bestFit="1" customWidth="1"/>
    <col min="4" max="4" width="11.85546875" bestFit="1" customWidth="1"/>
    <col min="7" max="7" width="9.140625" customWidth="1"/>
    <col min="8" max="8" width="33.5703125" bestFit="1" customWidth="1"/>
    <col min="9" max="9" width="9.28515625" customWidth="1"/>
    <col min="16" max="19" width="13" bestFit="1" customWidth="1"/>
  </cols>
  <sheetData>
    <row r="1" spans="1:17" ht="15.7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3" spans="1:17" x14ac:dyDescent="0.25">
      <c r="B3" s="17" t="s">
        <v>1</v>
      </c>
      <c r="C3" s="5"/>
      <c r="E3" s="28" t="s">
        <v>19</v>
      </c>
      <c r="F3" s="27"/>
      <c r="G3" s="27"/>
      <c r="H3" s="27"/>
    </row>
    <row r="4" spans="1:17" x14ac:dyDescent="0.25">
      <c r="B4" s="6" t="s">
        <v>2</v>
      </c>
      <c r="C4" s="26"/>
      <c r="D4" s="2"/>
      <c r="E4" t="s">
        <v>20</v>
      </c>
    </row>
    <row r="5" spans="1:17" x14ac:dyDescent="0.25">
      <c r="B5" s="7" t="s">
        <v>3</v>
      </c>
      <c r="C5" s="24"/>
      <c r="E5" t="s">
        <v>21</v>
      </c>
      <c r="H5" s="21"/>
    </row>
    <row r="6" spans="1:17" x14ac:dyDescent="0.25">
      <c r="B6" s="8" t="s">
        <v>4</v>
      </c>
      <c r="C6" s="25"/>
      <c r="E6" t="s">
        <v>35</v>
      </c>
    </row>
    <row r="7" spans="1:17" x14ac:dyDescent="0.25">
      <c r="C7" s="2"/>
    </row>
    <row r="8" spans="1:17" x14ac:dyDescent="0.25">
      <c r="B8" s="9" t="s">
        <v>5</v>
      </c>
      <c r="C8" s="10">
        <f>0.5*((IF(SUM(C4:C5)-IF(SUM(C4:C5)&lt;3000,SUM(C4:C5),3000)&lt;12000,(SUM(C4:C5)-IF(SUM(C4:C5)&lt;3000,SUM(C4:C5),3000)),12000))-(IF(C4-IF(C4&lt;=IF(SUM(C4:C5)&lt;3000,SUM(C4:C5),3000),C4,3000)&lt;=12000,C4-IF(C4&lt;=IF(SUM(C4:C5)&lt;3000,SUM(C4:C5),3000),C4,3000),12000)))</f>
        <v>0</v>
      </c>
      <c r="E8" t="s">
        <v>22</v>
      </c>
      <c r="P8" s="2"/>
      <c r="Q8" s="2"/>
    </row>
    <row r="9" spans="1:17" x14ac:dyDescent="0.25">
      <c r="B9" s="11" t="s">
        <v>6</v>
      </c>
      <c r="C9" s="12">
        <f>0.15*(((SUM(C4:C5)-IF(SUM(C4:C5)&lt;3000,SUM(C4:C5),3000))-(IF(SUM(C4:C5)-IF(SUM(C4:C5)&lt;3000,SUM(C4:C5),3000)&lt;12000,(SUM(C4:C5)-IF(SUM(C4:C5)&lt;3000,SUM(C4:C5),3000)),12000)))-((C4-IF(C4&lt;=IF(SUM(C4:C5)&lt;3000,SUM(C4:C5),3000),C4,3000))-(IF(C4-IF(C4&lt;=IF(SUM(C4:C5)&lt;3000,SUM(C4:C5),3000),C4,3000)&lt;=12000,C4-IF(C4&lt;=IF(SUM(C4:C5)&lt;3000,SUM(C4:C5),3000),C4,3000),12000))))</f>
        <v>0</v>
      </c>
      <c r="J9" s="22"/>
      <c r="P9" s="2"/>
      <c r="Q9" s="2"/>
    </row>
    <row r="10" spans="1:17" x14ac:dyDescent="0.25">
      <c r="B10" s="13" t="s">
        <v>7</v>
      </c>
      <c r="C10" s="14">
        <f>SUM(C8:C9)</f>
        <v>0</v>
      </c>
      <c r="P10" s="2"/>
      <c r="Q10" s="2"/>
    </row>
    <row r="11" spans="1:17" x14ac:dyDescent="0.25">
      <c r="C11" s="3"/>
      <c r="P11" s="2"/>
      <c r="Q11" s="2"/>
    </row>
    <row r="12" spans="1:17" x14ac:dyDescent="0.25">
      <c r="B12" s="9" t="s">
        <v>8</v>
      </c>
      <c r="C12" s="10">
        <f>IF(SUM(C4:C5)&lt;3000,SUM(C4:C5),3000)-IF(C4&lt;=IF(SUM(C4:C5)&lt;3000,SUM(C4:C5),3000),C4,3000)</f>
        <v>0</v>
      </c>
      <c r="E12" t="s">
        <v>23</v>
      </c>
      <c r="P12" s="2"/>
      <c r="Q12" s="2"/>
    </row>
    <row r="13" spans="1:17" x14ac:dyDescent="0.25">
      <c r="B13" s="11" t="s">
        <v>9</v>
      </c>
      <c r="C13" s="12">
        <f>IF(C6-C5&lt;0,0,C6-C5)</f>
        <v>0</v>
      </c>
      <c r="P13" s="2"/>
      <c r="Q13" s="2"/>
    </row>
    <row r="14" spans="1:17" x14ac:dyDescent="0.25">
      <c r="B14" s="13" t="s">
        <v>10</v>
      </c>
      <c r="C14" s="14">
        <f>SUM(C12:C13)</f>
        <v>0</v>
      </c>
      <c r="H14" s="1"/>
      <c r="P14" s="2"/>
      <c r="Q14" s="2"/>
    </row>
    <row r="15" spans="1:17" x14ac:dyDescent="0.25">
      <c r="C15" s="3"/>
      <c r="P15" s="2"/>
      <c r="Q15" s="2"/>
    </row>
    <row r="16" spans="1:17" x14ac:dyDescent="0.25">
      <c r="B16" s="15" t="s">
        <v>11</v>
      </c>
      <c r="C16" s="16">
        <f>C10+C14</f>
        <v>0</v>
      </c>
      <c r="E16" t="s">
        <v>24</v>
      </c>
      <c r="H16" s="1"/>
      <c r="P16" s="2"/>
      <c r="Q16" s="2"/>
    </row>
    <row r="17" spans="2:19" x14ac:dyDescent="0.25">
      <c r="H17" s="1"/>
      <c r="P17" s="2"/>
      <c r="Q17" s="2"/>
    </row>
    <row r="18" spans="2:19" x14ac:dyDescent="0.25">
      <c r="H18" s="1"/>
      <c r="P18" s="2"/>
      <c r="Q18" s="2"/>
      <c r="R18" s="2"/>
      <c r="S18" s="2"/>
    </row>
    <row r="19" spans="2:19" x14ac:dyDescent="0.25">
      <c r="B19" s="17" t="s">
        <v>12</v>
      </c>
      <c r="C19" s="5"/>
      <c r="E19" s="28" t="s">
        <v>25</v>
      </c>
      <c r="F19" s="28"/>
      <c r="G19" s="28"/>
      <c r="H19" s="28"/>
      <c r="P19" s="2"/>
      <c r="Q19" s="2"/>
    </row>
    <row r="20" spans="2:19" x14ac:dyDescent="0.25">
      <c r="B20" s="7" t="s">
        <v>2</v>
      </c>
      <c r="C20" s="24"/>
      <c r="E20" t="s">
        <v>26</v>
      </c>
      <c r="K20" s="4"/>
      <c r="L20" s="4"/>
      <c r="M20" s="4"/>
      <c r="N20" s="4"/>
      <c r="O20" s="4"/>
      <c r="P20" s="23"/>
      <c r="Q20" s="2"/>
      <c r="S20" s="2"/>
    </row>
    <row r="21" spans="2:19" x14ac:dyDescent="0.25">
      <c r="B21" s="7" t="s">
        <v>13</v>
      </c>
      <c r="C21" s="24"/>
      <c r="E21" t="s">
        <v>27</v>
      </c>
      <c r="K21" s="4"/>
      <c r="L21" s="4"/>
      <c r="M21" s="4"/>
      <c r="N21" s="4"/>
      <c r="O21" s="4"/>
      <c r="P21" s="23"/>
      <c r="Q21" s="2"/>
    </row>
    <row r="22" spans="2:19" x14ac:dyDescent="0.25">
      <c r="B22" s="7" t="s">
        <v>14</v>
      </c>
      <c r="C22" s="24"/>
      <c r="E22" t="s">
        <v>28</v>
      </c>
      <c r="P22" s="2"/>
      <c r="Q22" s="2"/>
    </row>
    <row r="23" spans="2:19" x14ac:dyDescent="0.25">
      <c r="B23" s="7" t="s">
        <v>15</v>
      </c>
      <c r="C23" s="24"/>
      <c r="E23" t="s">
        <v>29</v>
      </c>
      <c r="P23" s="2"/>
      <c r="Q23" s="2"/>
    </row>
    <row r="24" spans="2:19" x14ac:dyDescent="0.25">
      <c r="B24" s="8" t="s">
        <v>16</v>
      </c>
      <c r="C24" s="25"/>
      <c r="E24" t="s">
        <v>30</v>
      </c>
    </row>
    <row r="26" spans="2:19" x14ac:dyDescent="0.25">
      <c r="B26" s="9" t="s">
        <v>5</v>
      </c>
      <c r="C26" s="10">
        <f>0.5*((IF(SUM(C20,C22,C23)-IF(SUM(C20,C22,C23)&lt;3000,SUM(C20,C22,C23),3000)&lt;12000,(SUM(C20,C22,C23)-IF(SUM(C20,C22,C23)&lt;3000,SUM(C20,C22,C23),3000)),12000))-(IF(SUM(C20,C22)-IF(SUM(C20,C22)&lt;=IF(SUM(C20,C22,C23)&lt;3000,SUM(C20,C22,C23),3000),SUM(C20,C22),3000)&lt;=12000,SUM(C20,C22)-IF(SUM(C20,C22)&lt;=IF(SUM(C20,C22,C23)&lt;3000,SUM(C20,C22,C23),3000),SUM(C20,C22),3000),12000)))</f>
        <v>0</v>
      </c>
      <c r="E26" t="s">
        <v>31</v>
      </c>
    </row>
    <row r="27" spans="2:19" x14ac:dyDescent="0.25">
      <c r="B27" s="11" t="s">
        <v>6</v>
      </c>
      <c r="C27" s="12">
        <f>0.15*(((SUM(C20,C22,C23)-IF(SUM(C20,C22,C23)&lt;3000,SUM(C20,C22,C23),3000))-(IF(SUM(C20,C22,C23)-IF(SUM(C20,C22,C23)&lt;3000,SUM(C20,C22,C23),3000)&lt;12000,(SUM(C20,C22,C23)-IF(SUM(C20,C22,C23)&lt;3000,SUM(C20,C22,C23),3000)),12000)))-((SUM(C20,C22)-IF(SUM(C20,C22)&lt;=IF(SUM(C20,C22,C23)&lt;3000,SUM(C20,C22,C23),3000),SUM(C20,C22),3000))-(IF(SUM(C20,C22)-IF(SUM(C20,C22)&lt;=IF(SUM(C20,C22,C23)&lt;3000,SUM(C20,C22,C23),3000),SUM(C20,C22),3000)&lt;=12000,SUM(C20,C22)-IF(SUM(C20,C22)&lt;=IF(SUM(C20,C22,C23)&lt;3000,SUM(C20,C22,C23),3000),SUM(C20,C22),3000),12000))))</f>
        <v>0</v>
      </c>
      <c r="I27" s="2"/>
    </row>
    <row r="28" spans="2:19" x14ac:dyDescent="0.25">
      <c r="B28" s="13" t="s">
        <v>7</v>
      </c>
      <c r="C28" s="14">
        <f>SUM(C26:C27)</f>
        <v>0</v>
      </c>
      <c r="I28" s="2"/>
    </row>
    <row r="29" spans="2:19" x14ac:dyDescent="0.25">
      <c r="I29" s="2"/>
    </row>
    <row r="30" spans="2:19" x14ac:dyDescent="0.25">
      <c r="B30" s="9" t="s">
        <v>8</v>
      </c>
      <c r="C30" s="10">
        <f>IF(SUM(C20,C22,C23)&lt;3000,SUM(C20,C22,C23),3000)-IF(SUM(C20,C22)&lt;=IF(SUM(C20,C22,C23)&lt;3000,SUM(C20,C22,C23),3000),SUM(C20,C22),3000)</f>
        <v>0</v>
      </c>
      <c r="E30" t="s">
        <v>32</v>
      </c>
      <c r="I30" s="2"/>
    </row>
    <row r="31" spans="2:19" x14ac:dyDescent="0.25">
      <c r="B31" s="11" t="s">
        <v>9</v>
      </c>
      <c r="C31" s="12">
        <f>IF(C21-C23&lt;0,0,C21-C23)</f>
        <v>0</v>
      </c>
    </row>
    <row r="32" spans="2:19" x14ac:dyDescent="0.25">
      <c r="B32" s="13" t="s">
        <v>10</v>
      </c>
      <c r="C32" s="14">
        <f>SUM(C30:C31)</f>
        <v>0</v>
      </c>
    </row>
    <row r="34" spans="2:5" x14ac:dyDescent="0.25">
      <c r="B34" s="18" t="s">
        <v>17</v>
      </c>
      <c r="C34" s="20">
        <f>SUM(C28,C32)</f>
        <v>0</v>
      </c>
      <c r="E34" t="s">
        <v>33</v>
      </c>
    </row>
    <row r="35" spans="2:5" x14ac:dyDescent="0.25">
      <c r="B35" s="13" t="s">
        <v>18</v>
      </c>
      <c r="C35" s="19">
        <f>C24-C34</f>
        <v>0</v>
      </c>
      <c r="E35" t="s">
        <v>34</v>
      </c>
    </row>
  </sheetData>
  <mergeCells count="1">
    <mergeCell ref="A1:L1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5A758ED0C46B409E86C19AC59EFBC7" ma:contentTypeVersion="9" ma:contentTypeDescription="Skapa ett nytt dokument." ma:contentTypeScope="" ma:versionID="7a2c17b4b125e5ab333bc96a1341d1de">
  <xsd:schema xmlns:xsd="http://www.w3.org/2001/XMLSchema" xmlns:xs="http://www.w3.org/2001/XMLSchema" xmlns:p="http://schemas.microsoft.com/office/2006/metadata/properties" xmlns:ns3="b91fe306-27de-4405-a196-b58118098a9b" xmlns:ns4="aaa1018c-94cb-470c-89cc-6edacc65df01" targetNamespace="http://schemas.microsoft.com/office/2006/metadata/properties" ma:root="true" ma:fieldsID="48b74c75ee21574b215f99c7d9314834" ns3:_="" ns4:_="">
    <xsd:import namespace="b91fe306-27de-4405-a196-b58118098a9b"/>
    <xsd:import namespace="aaa1018c-94cb-470c-89cc-6edacc65df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fe306-27de-4405-a196-b58118098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1018c-94cb-470c-89cc-6edacc65df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06C8C-96E8-4EED-BA3C-1A899A7E0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1fe306-27de-4405-a196-b58118098a9b"/>
    <ds:schemaRef ds:uri="aaa1018c-94cb-470c-89cc-6edacc65df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87AAF-2693-4690-A00B-F68C6537E2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E3DD0E-3B11-4768-8983-3D6CFAA836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Räkna ut tandvårdskostnader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 Nyberg</dc:creator>
  <cp:keywords/>
  <dc:description/>
  <cp:lastModifiedBy>Fredrik Jansson</cp:lastModifiedBy>
  <cp:revision/>
  <dcterms:created xsi:type="dcterms:W3CDTF">2022-02-22T15:06:36Z</dcterms:created>
  <dcterms:modified xsi:type="dcterms:W3CDTF">2022-08-17T13:20:16Z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0x0101009F5A758ED0C46B409E86C19AC59EFBC7</vt:lpwstr>
  </property>
</Properties>
</file>